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F38" i="1" l="1"/>
  <c r="F24" i="1"/>
  <c r="F28" i="1" s="1"/>
  <c r="F18" i="1"/>
  <c r="F17" i="1"/>
  <c r="F16" i="1"/>
  <c r="F15" i="1"/>
  <c r="F10" i="1"/>
  <c r="F21" i="1" l="1"/>
  <c r="F22" i="1"/>
  <c r="F20" i="1" l="1"/>
  <c r="F23" i="1" l="1"/>
  <c r="F47" i="1"/>
</calcChain>
</file>

<file path=xl/sharedStrings.xml><?xml version="1.0" encoding="utf-8"?>
<sst xmlns="http://schemas.openxmlformats.org/spreadsheetml/2006/main" count="60" uniqueCount="55">
  <si>
    <t>Утверждено Решением очередного общего собрания</t>
  </si>
  <si>
    <t>Приходно-расходная смета на 2026 г ТСН СНТ «Маяк-1»</t>
  </si>
  <si>
    <t>ПРИХОД</t>
  </si>
  <si>
    <t>№ п/п</t>
  </si>
  <si>
    <t>Показатели</t>
  </si>
  <si>
    <t>План, руб.</t>
  </si>
  <si>
    <t>Примечание</t>
  </si>
  <si>
    <t>Остаток денежных средств на 01.01.2026</t>
  </si>
  <si>
    <t>в том числе оплата электроэнергии за декабрь 2026</t>
  </si>
  <si>
    <t>Оплата членских взносов (2038,237*1700 руб.)</t>
  </si>
  <si>
    <t>ИТОГО</t>
  </si>
  <si>
    <t>РАСХОД</t>
  </si>
  <si>
    <t>Фонд оплаты труда:</t>
  </si>
  <si>
    <t>Председатель (32000 руб.*12)</t>
  </si>
  <si>
    <t>Зам.председателя (30000 руб.*12)</t>
  </si>
  <si>
    <t>Бухгалтер (30000 руб.*12)</t>
  </si>
  <si>
    <t>Дворник (18965,10 руб.*12)</t>
  </si>
  <si>
    <t>Начисления на фонд оплаты труда (30,2%)</t>
  </si>
  <si>
    <t>1 292 496,00*30,2%</t>
  </si>
  <si>
    <t>Страховые взносы (30%)</t>
  </si>
  <si>
    <t>Фонд социального страхования (0,2%)</t>
  </si>
  <si>
    <t>Итого ФОТ</t>
  </si>
  <si>
    <t>Договора подряда:</t>
  </si>
  <si>
    <t>Работы по содержанию системы водоснабжения</t>
  </si>
  <si>
    <t>Работы по покосу травы</t>
  </si>
  <si>
    <t>(60,8*600)*3 из расчета 3 раза покоса за сезон</t>
  </si>
  <si>
    <t xml:space="preserve">Слесарь  </t>
  </si>
  <si>
    <t>1085 часов*200=217000,00</t>
  </si>
  <si>
    <t>Начисления на договора подряда: страховые взносы 30,2%</t>
  </si>
  <si>
    <t>476 440,00*30,2%</t>
  </si>
  <si>
    <t>Ремонт  системы водоснабжения (материалы)</t>
  </si>
  <si>
    <t>Оплата электроэнергии в помещении насосной</t>
  </si>
  <si>
    <t>1600*20 = 32000 кВт. В месяц 32000/6 мес.= 5333кВт.  150*2*5,44=1632,00  450*2*5,89=5301,00  4733*2*10,12=95795,92; 150*4*5,44=3264,00 450*4*5,89=10602,00  4733*4*10,12=191 591,84 6*150*5,44=29376,00 Итого: 337 562,76 руб.</t>
  </si>
  <si>
    <t>Налог на землю</t>
  </si>
  <si>
    <t>с 2025 года ставка налога стала 0,3 %</t>
  </si>
  <si>
    <t>Вывоз мусора (договор с ООО "Благоустройство города Севастополя")</t>
  </si>
  <si>
    <t xml:space="preserve">с 01.01.2026 - 354,9*570=202293,00 руб. </t>
  </si>
  <si>
    <t xml:space="preserve">Услуги банка ВТБ Банк </t>
  </si>
  <si>
    <t>960*12</t>
  </si>
  <si>
    <t>Охранная сигнализация в правлении ТСН СНТ "Маяк-1"</t>
  </si>
  <si>
    <t>1100*12</t>
  </si>
  <si>
    <t>Приобретение канцтоваров, ксерокопия, заправка катриджа</t>
  </si>
  <si>
    <t>Оплата интернета, оплата сотовой связи</t>
  </si>
  <si>
    <t>Юридические услуги</t>
  </si>
  <si>
    <t>Обслуживание электрических сетей и установок</t>
  </si>
  <si>
    <t>25000*12</t>
  </si>
  <si>
    <t>Государственная пошлина</t>
  </si>
  <si>
    <t>Почтовые расходы</t>
  </si>
  <si>
    <t>Информационное обслуживание (электронная подпись, 1с)</t>
  </si>
  <si>
    <t>Мониторинг подземных вод, проведение химического анализа воды</t>
  </si>
  <si>
    <t>МФУ, ноутбук</t>
  </si>
  <si>
    <t>Обслуживание сайта</t>
  </si>
  <si>
    <t>Фонари для освещения улиц</t>
  </si>
  <si>
    <t>Непредвиденные расходы</t>
  </si>
  <si>
    <t>от "23"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</si>
</sst>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 &quot;;&quot;-&quot;#,##0.00&quot; &quot;"/>
    <numFmt numFmtId="166" formatCode="[$-419]#,##0.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32">
    <xf numFmtId="0" fontId="0" fillId="0" borderId="0" xfId="0"/>
    <xf numFmtId="164" fontId="2" fillId="0" borderId="0" xfId="1" applyFont="1" applyFill="1" applyAlignment="1"/>
    <xf numFmtId="164" fontId="3" fillId="0" borderId="0" xfId="1" applyFont="1" applyFill="1" applyAlignment="1"/>
    <xf numFmtId="164" fontId="3" fillId="0" borderId="0" xfId="1" applyFont="1" applyFill="1" applyAlignment="1">
      <alignment horizontal="right"/>
    </xf>
    <xf numFmtId="164" fontId="2" fillId="0" borderId="0" xfId="1" applyFont="1" applyFill="1" applyAlignment="1">
      <alignment horizontal="center"/>
    </xf>
    <xf numFmtId="164" fontId="2" fillId="0" borderId="1" xfId="1" applyFont="1" applyFill="1" applyBorder="1" applyAlignment="1"/>
    <xf numFmtId="164" fontId="2" fillId="0" borderId="2" xfId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/>
    <xf numFmtId="164" fontId="3" fillId="0" borderId="1" xfId="1" applyFont="1" applyFill="1" applyBorder="1" applyAlignment="1">
      <alignment horizontal="right"/>
    </xf>
    <xf numFmtId="166" fontId="3" fillId="0" borderId="2" xfId="1" applyNumberFormat="1" applyFont="1" applyFill="1" applyBorder="1" applyAlignment="1"/>
    <xf numFmtId="4" fontId="3" fillId="0" borderId="1" xfId="1" applyNumberFormat="1" applyFont="1" applyFill="1" applyBorder="1" applyAlignment="1"/>
    <xf numFmtId="166" fontId="2" fillId="0" borderId="2" xfId="1" applyNumberFormat="1" applyFont="1" applyFill="1" applyBorder="1" applyAlignment="1"/>
    <xf numFmtId="166" fontId="5" fillId="0" borderId="2" xfId="1" applyNumberFormat="1" applyFont="1" applyFill="1" applyBorder="1" applyAlignment="1"/>
    <xf numFmtId="4" fontId="3" fillId="0" borderId="1" xfId="1" applyNumberFormat="1" applyFont="1" applyFill="1" applyBorder="1" applyAlignment="1">
      <alignment wrapText="1"/>
    </xf>
    <xf numFmtId="0" fontId="2" fillId="0" borderId="1" xfId="0" applyFont="1" applyBorder="1"/>
    <xf numFmtId="4" fontId="3" fillId="0" borderId="1" xfId="1" applyNumberFormat="1" applyFont="1" applyFill="1" applyBorder="1" applyAlignment="1">
      <alignment horizontal="left"/>
    </xf>
    <xf numFmtId="4" fontId="3" fillId="2" borderId="1" xfId="1" applyNumberFormat="1" applyFont="1" applyFill="1" applyBorder="1" applyAlignment="1">
      <alignment wrapText="1"/>
    </xf>
    <xf numFmtId="4" fontId="2" fillId="0" borderId="2" xfId="1" applyNumberFormat="1" applyFont="1" applyFill="1" applyBorder="1" applyAlignment="1"/>
    <xf numFmtId="4" fontId="2" fillId="0" borderId="0" xfId="0" applyNumberFormat="1" applyFo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164" fontId="2" fillId="0" borderId="1" xfId="1" applyFont="1" applyFill="1" applyBorder="1" applyAlignment="1">
      <alignment horizontal="left" wrapText="1"/>
    </xf>
    <xf numFmtId="164" fontId="2" fillId="0" borderId="1" xfId="1" applyFont="1" applyFill="1" applyBorder="1" applyAlignment="1"/>
    <xf numFmtId="164" fontId="2" fillId="0" borderId="1" xfId="1" applyFont="1" applyFill="1" applyBorder="1" applyAlignment="1">
      <alignment horizontal="left"/>
    </xf>
    <xf numFmtId="0" fontId="2" fillId="0" borderId="1" xfId="0" applyFont="1" applyFill="1" applyBorder="1"/>
    <xf numFmtId="164" fontId="3" fillId="0" borderId="1" xfId="1" applyFont="1" applyFill="1" applyBorder="1" applyAlignment="1">
      <alignment horizontal="left" wrapText="1"/>
    </xf>
    <xf numFmtId="0" fontId="0" fillId="0" borderId="0" xfId="0" applyFill="1"/>
    <xf numFmtId="164" fontId="4" fillId="0" borderId="0" xfId="1" applyFont="1" applyFill="1" applyAlignment="1">
      <alignment horizontal="center"/>
    </xf>
    <xf numFmtId="164" fontId="2" fillId="0" borderId="1" xfId="1" applyFont="1" applyFill="1" applyBorder="1" applyAlignment="1">
      <alignment horizontal="right" vertical="center"/>
    </xf>
    <xf numFmtId="164" fontId="2" fillId="0" borderId="3" xfId="1" applyFont="1" applyFill="1" applyBorder="1" applyAlignment="1">
      <alignment horizontal="left" vertical="top" wrapText="1"/>
    </xf>
    <xf numFmtId="164" fontId="2" fillId="0" borderId="4" xfId="1" applyFont="1" applyFill="1" applyBorder="1" applyAlignment="1">
      <alignment horizontal="left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2286000</xdr:colOff>
      <xdr:row>13</xdr:row>
      <xdr:rowOff>133346</xdr:rowOff>
    </xdr:from>
    <xdr:ext cx="184727" cy="264563"/>
    <xdr:sp macro="" textlink="">
      <xdr:nvSpPr>
        <xdr:cNvPr id="3" name="TextBox 2"/>
        <xdr:cNvSpPr txBox="1"/>
      </xdr:nvSpPr>
      <xdr:spPr>
        <a:xfrm>
          <a:off x="4638675" y="2819396"/>
          <a:ext cx="184727" cy="264563"/>
        </a:xfrm>
        <a:prstGeom prst="rect">
          <a:avLst/>
        </a:prstGeom>
        <a:noFill/>
        <a:ln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ru-RU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3" workbookViewId="0">
      <selection activeCell="B30" sqref="B30:E30"/>
    </sheetView>
  </sheetViews>
  <sheetFormatPr defaultRowHeight="15" x14ac:dyDescent="0.25"/>
  <cols>
    <col min="6" max="6" width="20.28515625" customWidth="1"/>
    <col min="7" max="7" width="45.140625" customWidth="1"/>
  </cols>
  <sheetData>
    <row r="1" spans="1:7" ht="15.75" x14ac:dyDescent="0.25">
      <c r="A1" s="1"/>
      <c r="B1" s="2"/>
      <c r="C1" s="27"/>
      <c r="D1" s="27"/>
      <c r="E1" s="27"/>
      <c r="F1" s="3"/>
      <c r="G1" s="3" t="s">
        <v>0</v>
      </c>
    </row>
    <row r="2" spans="1:7" ht="15.75" x14ac:dyDescent="0.25">
      <c r="A2" s="1"/>
      <c r="B2" s="2"/>
      <c r="C2" s="4"/>
      <c r="D2" s="4"/>
      <c r="E2" s="4"/>
      <c r="F2" s="3"/>
      <c r="G2" s="3" t="s">
        <v>54</v>
      </c>
    </row>
    <row r="3" spans="1:7" ht="18.75" x14ac:dyDescent="0.3">
      <c r="A3" s="28" t="s">
        <v>1</v>
      </c>
      <c r="B3" s="28"/>
      <c r="C3" s="28"/>
      <c r="D3" s="28"/>
      <c r="E3" s="28"/>
      <c r="F3" s="28"/>
      <c r="G3" s="28"/>
    </row>
    <row r="4" spans="1:7" ht="15.75" x14ac:dyDescent="0.25">
      <c r="A4" s="1"/>
      <c r="B4" s="1" t="s">
        <v>2</v>
      </c>
      <c r="C4" s="2"/>
      <c r="D4" s="2"/>
      <c r="E4" s="2"/>
      <c r="F4" s="2"/>
      <c r="G4" s="2"/>
    </row>
    <row r="5" spans="1:7" ht="15.75" x14ac:dyDescent="0.25">
      <c r="A5" s="1"/>
      <c r="B5" s="2"/>
      <c r="C5" s="2"/>
      <c r="D5" s="2"/>
      <c r="E5" s="2"/>
      <c r="F5" s="2"/>
      <c r="G5" s="2"/>
    </row>
    <row r="6" spans="1:7" ht="15.75" x14ac:dyDescent="0.25">
      <c r="A6" s="5" t="s">
        <v>3</v>
      </c>
      <c r="B6" s="22" t="s">
        <v>4</v>
      </c>
      <c r="C6" s="22"/>
      <c r="D6" s="22"/>
      <c r="E6" s="22"/>
      <c r="F6" s="6" t="s">
        <v>5</v>
      </c>
      <c r="G6" s="7" t="s">
        <v>6</v>
      </c>
    </row>
    <row r="7" spans="1:7" ht="15.75" x14ac:dyDescent="0.25">
      <c r="A7" s="29">
        <v>1</v>
      </c>
      <c r="B7" s="30" t="s">
        <v>7</v>
      </c>
      <c r="C7" s="30"/>
      <c r="D7" s="30"/>
      <c r="E7" s="30"/>
      <c r="F7" s="8">
        <v>1384903.02</v>
      </c>
      <c r="G7" s="9"/>
    </row>
    <row r="8" spans="1:7" ht="15.75" x14ac:dyDescent="0.25">
      <c r="A8" s="29"/>
      <c r="B8" s="31" t="s">
        <v>8</v>
      </c>
      <c r="C8" s="31"/>
      <c r="D8" s="31"/>
      <c r="E8" s="31"/>
      <c r="F8" s="8">
        <v>195288.52</v>
      </c>
      <c r="G8" s="9"/>
    </row>
    <row r="9" spans="1:7" ht="15.75" x14ac:dyDescent="0.25">
      <c r="A9" s="5">
        <v>2</v>
      </c>
      <c r="B9" s="22" t="s">
        <v>9</v>
      </c>
      <c r="C9" s="22"/>
      <c r="D9" s="22"/>
      <c r="E9" s="22"/>
      <c r="F9" s="10">
        <v>3462339.41</v>
      </c>
      <c r="G9" s="11"/>
    </row>
    <row r="10" spans="1:7" ht="15.75" x14ac:dyDescent="0.25">
      <c r="A10" s="5"/>
      <c r="B10" s="24" t="s">
        <v>10</v>
      </c>
      <c r="C10" s="24"/>
      <c r="D10" s="24"/>
      <c r="E10" s="24"/>
      <c r="F10" s="12">
        <f>F7-F8+F9</f>
        <v>4651953.91</v>
      </c>
      <c r="G10" s="11"/>
    </row>
    <row r="11" spans="1:7" ht="15.75" x14ac:dyDescent="0.25">
      <c r="A11" s="1"/>
      <c r="B11" s="2"/>
      <c r="C11" s="2"/>
      <c r="D11" s="2"/>
      <c r="E11" s="2"/>
      <c r="F11" s="2"/>
      <c r="G11" s="2"/>
    </row>
    <row r="12" spans="1:7" ht="15.75" x14ac:dyDescent="0.25">
      <c r="A12" s="1"/>
      <c r="B12" s="1" t="s">
        <v>11</v>
      </c>
      <c r="C12" s="2"/>
      <c r="D12" s="2"/>
      <c r="E12" s="2"/>
      <c r="F12" s="2"/>
      <c r="G12" s="2"/>
    </row>
    <row r="13" spans="1:7" ht="15.75" x14ac:dyDescent="0.25">
      <c r="A13" s="1"/>
      <c r="B13" s="2"/>
      <c r="C13" s="2"/>
      <c r="D13" s="2"/>
      <c r="E13" s="2"/>
      <c r="F13" s="2"/>
      <c r="G13" s="2"/>
    </row>
    <row r="14" spans="1:7" ht="15.75" x14ac:dyDescent="0.25">
      <c r="A14" s="5" t="s">
        <v>3</v>
      </c>
      <c r="B14" s="22" t="s">
        <v>4</v>
      </c>
      <c r="C14" s="22"/>
      <c r="D14" s="22"/>
      <c r="E14" s="22"/>
      <c r="F14" s="6" t="s">
        <v>5</v>
      </c>
      <c r="G14" s="7" t="s">
        <v>6</v>
      </c>
    </row>
    <row r="15" spans="1:7" ht="15.75" x14ac:dyDescent="0.25">
      <c r="A15" s="5">
        <v>1</v>
      </c>
      <c r="B15" s="22" t="s">
        <v>12</v>
      </c>
      <c r="C15" s="22"/>
      <c r="D15" s="22"/>
      <c r="E15" s="22"/>
      <c r="F15" s="13">
        <f>F16+F17+F18+F19</f>
        <v>1331581.2</v>
      </c>
      <c r="G15" s="11"/>
    </row>
    <row r="16" spans="1:7" ht="15.75" x14ac:dyDescent="0.25">
      <c r="A16" s="5"/>
      <c r="B16" s="26" t="s">
        <v>13</v>
      </c>
      <c r="C16" s="26"/>
      <c r="D16" s="26"/>
      <c r="E16" s="26"/>
      <c r="F16" s="10">
        <f>32000*12</f>
        <v>384000</v>
      </c>
      <c r="G16" s="11"/>
    </row>
    <row r="17" spans="1:7" ht="15.75" x14ac:dyDescent="0.25">
      <c r="A17" s="5"/>
      <c r="B17" s="26" t="s">
        <v>14</v>
      </c>
      <c r="C17" s="26"/>
      <c r="D17" s="26"/>
      <c r="E17" s="26"/>
      <c r="F17" s="10">
        <f>30000*12</f>
        <v>360000</v>
      </c>
      <c r="G17" s="11"/>
    </row>
    <row r="18" spans="1:7" ht="15.75" x14ac:dyDescent="0.25">
      <c r="A18" s="5"/>
      <c r="B18" s="26" t="s">
        <v>15</v>
      </c>
      <c r="C18" s="26"/>
      <c r="D18" s="26"/>
      <c r="E18" s="26"/>
      <c r="F18" s="10">
        <f>30000*12</f>
        <v>360000</v>
      </c>
      <c r="G18" s="11"/>
    </row>
    <row r="19" spans="1:7" ht="15.75" x14ac:dyDescent="0.25">
      <c r="A19" s="5"/>
      <c r="B19" s="26" t="s">
        <v>16</v>
      </c>
      <c r="C19" s="26"/>
      <c r="D19" s="26"/>
      <c r="E19" s="26"/>
      <c r="F19" s="10">
        <v>227581.2</v>
      </c>
      <c r="G19" s="14"/>
    </row>
    <row r="20" spans="1:7" ht="15.75" x14ac:dyDescent="0.25">
      <c r="A20" s="15">
        <v>2</v>
      </c>
      <c r="B20" s="22" t="s">
        <v>17</v>
      </c>
      <c r="C20" s="22"/>
      <c r="D20" s="22"/>
      <c r="E20" s="22"/>
      <c r="F20" s="13">
        <f>F21+F22</f>
        <v>402137.52239999996</v>
      </c>
      <c r="G20" s="11" t="s">
        <v>18</v>
      </c>
    </row>
    <row r="21" spans="1:7" ht="15.75" x14ac:dyDescent="0.25">
      <c r="A21" s="5"/>
      <c r="B21" s="26" t="s">
        <v>19</v>
      </c>
      <c r="C21" s="26"/>
      <c r="D21" s="26"/>
      <c r="E21" s="26"/>
      <c r="F21" s="10">
        <f>F15*30/100</f>
        <v>399474.36</v>
      </c>
      <c r="G21" s="11"/>
    </row>
    <row r="22" spans="1:7" ht="15.75" x14ac:dyDescent="0.25">
      <c r="A22" s="5"/>
      <c r="B22" s="26" t="s">
        <v>20</v>
      </c>
      <c r="C22" s="26"/>
      <c r="D22" s="26"/>
      <c r="E22" s="26"/>
      <c r="F22" s="10">
        <f>F15*0.2/100</f>
        <v>2663.1623999999997</v>
      </c>
      <c r="G22" s="11"/>
    </row>
    <row r="23" spans="1:7" ht="15.75" x14ac:dyDescent="0.25">
      <c r="A23" s="5"/>
      <c r="B23" s="22" t="s">
        <v>21</v>
      </c>
      <c r="C23" s="22"/>
      <c r="D23" s="22"/>
      <c r="E23" s="22"/>
      <c r="F23" s="12">
        <f>F20+F15</f>
        <v>1733718.7223999999</v>
      </c>
      <c r="G23" s="11"/>
    </row>
    <row r="24" spans="1:7" ht="15.75" x14ac:dyDescent="0.25">
      <c r="A24" s="5">
        <v>3</v>
      </c>
      <c r="B24" s="22" t="s">
        <v>22</v>
      </c>
      <c r="C24" s="22"/>
      <c r="D24" s="22"/>
      <c r="E24" s="22"/>
      <c r="F24" s="12">
        <f>SUM(F25:F27)</f>
        <v>526440</v>
      </c>
      <c r="G24" s="11"/>
    </row>
    <row r="25" spans="1:7" ht="15.75" x14ac:dyDescent="0.25">
      <c r="A25" s="5"/>
      <c r="B25" s="26" t="s">
        <v>23</v>
      </c>
      <c r="C25" s="26"/>
      <c r="D25" s="26"/>
      <c r="E25" s="26"/>
      <c r="F25" s="10">
        <v>200000</v>
      </c>
      <c r="G25" s="16"/>
    </row>
    <row r="26" spans="1:7" ht="15.75" x14ac:dyDescent="0.25">
      <c r="A26" s="5"/>
      <c r="B26" s="26" t="s">
        <v>24</v>
      </c>
      <c r="C26" s="26"/>
      <c r="D26" s="26"/>
      <c r="E26" s="26"/>
      <c r="F26" s="10">
        <v>109440</v>
      </c>
      <c r="G26" s="16" t="s">
        <v>25</v>
      </c>
    </row>
    <row r="27" spans="1:7" ht="15.75" x14ac:dyDescent="0.25">
      <c r="A27" s="5"/>
      <c r="B27" s="26" t="s">
        <v>26</v>
      </c>
      <c r="C27" s="26"/>
      <c r="D27" s="26"/>
      <c r="E27" s="26"/>
      <c r="F27" s="10">
        <v>217000</v>
      </c>
      <c r="G27" s="11" t="s">
        <v>27</v>
      </c>
    </row>
    <row r="28" spans="1:7" ht="15.75" x14ac:dyDescent="0.25">
      <c r="A28" s="5">
        <v>4</v>
      </c>
      <c r="B28" s="22" t="s">
        <v>28</v>
      </c>
      <c r="C28" s="22"/>
      <c r="D28" s="22"/>
      <c r="E28" s="22"/>
      <c r="F28" s="12">
        <f>F24*30.2/100</f>
        <v>158984.88</v>
      </c>
      <c r="G28" s="11" t="s">
        <v>29</v>
      </c>
    </row>
    <row r="29" spans="1:7" ht="15.75" x14ac:dyDescent="0.25">
      <c r="A29" s="5">
        <v>5</v>
      </c>
      <c r="B29" s="22" t="s">
        <v>30</v>
      </c>
      <c r="C29" s="22"/>
      <c r="D29" s="22"/>
      <c r="E29" s="22"/>
      <c r="F29" s="12">
        <v>150000</v>
      </c>
      <c r="G29" s="11"/>
    </row>
    <row r="30" spans="1:7" ht="100.5" customHeight="1" x14ac:dyDescent="0.25">
      <c r="A30" s="5">
        <v>6</v>
      </c>
      <c r="B30" s="22" t="s">
        <v>31</v>
      </c>
      <c r="C30" s="22"/>
      <c r="D30" s="22"/>
      <c r="E30" s="22"/>
      <c r="F30" s="10">
        <v>340000</v>
      </c>
      <c r="G30" s="17" t="s">
        <v>32</v>
      </c>
    </row>
    <row r="31" spans="1:7" ht="15.75" x14ac:dyDescent="0.25">
      <c r="A31" s="5">
        <v>7</v>
      </c>
      <c r="B31" s="24" t="s">
        <v>33</v>
      </c>
      <c r="C31" s="24"/>
      <c r="D31" s="24"/>
      <c r="E31" s="24"/>
      <c r="F31" s="18">
        <v>131718</v>
      </c>
      <c r="G31" s="11" t="s">
        <v>34</v>
      </c>
    </row>
    <row r="32" spans="1:7" ht="65.25" customHeight="1" x14ac:dyDescent="0.25">
      <c r="A32" s="5">
        <v>8</v>
      </c>
      <c r="B32" s="22" t="s">
        <v>35</v>
      </c>
      <c r="C32" s="22"/>
      <c r="D32" s="22"/>
      <c r="E32" s="22"/>
      <c r="F32" s="12">
        <v>202293</v>
      </c>
      <c r="G32" s="14" t="s">
        <v>36</v>
      </c>
    </row>
    <row r="33" spans="1:7" ht="15.75" x14ac:dyDescent="0.25">
      <c r="A33" s="5">
        <v>9</v>
      </c>
      <c r="B33" s="22" t="s">
        <v>37</v>
      </c>
      <c r="C33" s="22"/>
      <c r="D33" s="22"/>
      <c r="E33" s="22"/>
      <c r="F33" s="12">
        <v>13920</v>
      </c>
      <c r="G33" s="11" t="s">
        <v>38</v>
      </c>
    </row>
    <row r="34" spans="1:7" ht="15.75" x14ac:dyDescent="0.25">
      <c r="A34" s="5">
        <v>10</v>
      </c>
      <c r="B34" s="22" t="s">
        <v>39</v>
      </c>
      <c r="C34" s="22"/>
      <c r="D34" s="22"/>
      <c r="E34" s="22"/>
      <c r="F34" s="12">
        <v>13200</v>
      </c>
      <c r="G34" s="11" t="s">
        <v>40</v>
      </c>
    </row>
    <row r="35" spans="1:7" ht="15.75" x14ac:dyDescent="0.25">
      <c r="A35" s="5">
        <v>11</v>
      </c>
      <c r="B35" s="22" t="s">
        <v>41</v>
      </c>
      <c r="C35" s="22"/>
      <c r="D35" s="22"/>
      <c r="E35" s="22"/>
      <c r="F35" s="12">
        <v>16000</v>
      </c>
      <c r="G35" s="11"/>
    </row>
    <row r="36" spans="1:7" ht="15.75" x14ac:dyDescent="0.25">
      <c r="A36" s="5">
        <v>12</v>
      </c>
      <c r="B36" s="23" t="s">
        <v>42</v>
      </c>
      <c r="C36" s="23"/>
      <c r="D36" s="23"/>
      <c r="E36" s="23"/>
      <c r="F36" s="12">
        <v>3600</v>
      </c>
      <c r="G36" s="11"/>
    </row>
    <row r="37" spans="1:7" ht="15.75" x14ac:dyDescent="0.25">
      <c r="A37" s="5">
        <v>13</v>
      </c>
      <c r="B37" s="24" t="s">
        <v>43</v>
      </c>
      <c r="C37" s="24"/>
      <c r="D37" s="24"/>
      <c r="E37" s="24"/>
      <c r="F37" s="12">
        <v>300000</v>
      </c>
      <c r="G37" s="11"/>
    </row>
    <row r="38" spans="1:7" ht="15.75" x14ac:dyDescent="0.25">
      <c r="A38" s="5">
        <v>14</v>
      </c>
      <c r="B38" s="22" t="s">
        <v>44</v>
      </c>
      <c r="C38" s="22"/>
      <c r="D38" s="22"/>
      <c r="E38" s="22"/>
      <c r="F38" s="19">
        <f>25000*12</f>
        <v>300000</v>
      </c>
      <c r="G38" s="11" t="s">
        <v>45</v>
      </c>
    </row>
    <row r="39" spans="1:7" ht="15.75" x14ac:dyDescent="0.25">
      <c r="A39" s="5">
        <v>15</v>
      </c>
      <c r="B39" s="25" t="s">
        <v>46</v>
      </c>
      <c r="C39" s="25"/>
      <c r="D39" s="25"/>
      <c r="E39" s="25"/>
      <c r="F39" s="18">
        <v>10000</v>
      </c>
      <c r="G39" s="16"/>
    </row>
    <row r="40" spans="1:7" ht="15.75" x14ac:dyDescent="0.25">
      <c r="A40" s="5">
        <v>16</v>
      </c>
      <c r="B40" s="21" t="s">
        <v>47</v>
      </c>
      <c r="C40" s="21"/>
      <c r="D40" s="21"/>
      <c r="E40" s="21"/>
      <c r="F40" s="18">
        <v>5000</v>
      </c>
      <c r="G40" s="16"/>
    </row>
    <row r="41" spans="1:7" ht="15.75" x14ac:dyDescent="0.25">
      <c r="A41" s="5">
        <v>17</v>
      </c>
      <c r="B41" s="21" t="s">
        <v>48</v>
      </c>
      <c r="C41" s="21"/>
      <c r="D41" s="21"/>
      <c r="E41" s="21"/>
      <c r="F41" s="18">
        <v>59800</v>
      </c>
      <c r="G41" s="11"/>
    </row>
    <row r="42" spans="1:7" ht="15.75" x14ac:dyDescent="0.25">
      <c r="A42" s="5">
        <v>18</v>
      </c>
      <c r="B42" s="20" t="s">
        <v>49</v>
      </c>
      <c r="C42" s="20"/>
      <c r="D42" s="20"/>
      <c r="E42" s="20"/>
      <c r="F42" s="18">
        <v>90000</v>
      </c>
      <c r="G42" s="11"/>
    </row>
    <row r="43" spans="1:7" ht="15.75" x14ac:dyDescent="0.25">
      <c r="A43" s="5">
        <v>19</v>
      </c>
      <c r="B43" s="21" t="s">
        <v>50</v>
      </c>
      <c r="C43" s="21"/>
      <c r="D43" s="21"/>
      <c r="E43" s="21"/>
      <c r="F43" s="18">
        <v>120000</v>
      </c>
      <c r="G43" s="11"/>
    </row>
    <row r="44" spans="1:7" ht="15.75" x14ac:dyDescent="0.25">
      <c r="A44" s="5">
        <v>20</v>
      </c>
      <c r="B44" s="21" t="s">
        <v>51</v>
      </c>
      <c r="C44" s="21"/>
      <c r="D44" s="21"/>
      <c r="E44" s="21"/>
      <c r="F44" s="18">
        <v>3000</v>
      </c>
      <c r="G44" s="11"/>
    </row>
    <row r="45" spans="1:7" ht="15.75" x14ac:dyDescent="0.25">
      <c r="A45" s="5">
        <v>21</v>
      </c>
      <c r="B45" s="21" t="s">
        <v>52</v>
      </c>
      <c r="C45" s="21"/>
      <c r="D45" s="21"/>
      <c r="E45" s="21"/>
      <c r="F45" s="18">
        <v>30000</v>
      </c>
      <c r="G45" s="14"/>
    </row>
    <row r="46" spans="1:7" ht="15.75" x14ac:dyDescent="0.25">
      <c r="A46" s="5">
        <v>22</v>
      </c>
      <c r="B46" s="21" t="s">
        <v>53</v>
      </c>
      <c r="C46" s="21"/>
      <c r="D46" s="21"/>
      <c r="E46" s="21"/>
      <c r="F46" s="18">
        <v>444279.3</v>
      </c>
      <c r="G46" s="14"/>
    </row>
    <row r="47" spans="1:7" ht="15.75" x14ac:dyDescent="0.25">
      <c r="A47" s="5"/>
      <c r="B47" s="22" t="s">
        <v>10</v>
      </c>
      <c r="C47" s="22"/>
      <c r="D47" s="22"/>
      <c r="E47" s="22"/>
      <c r="F47" s="12">
        <f>F15+F20+F24+F28+F29+F30+F31+F32+F33+F34+F35+F37+F36+F38+F39+F40+F41+F42+F44+F43+F45+F46</f>
        <v>4651953.9023999991</v>
      </c>
      <c r="G47" s="11"/>
    </row>
  </sheetData>
  <mergeCells count="42">
    <mergeCell ref="C1:E1"/>
    <mergeCell ref="A3:G3"/>
    <mergeCell ref="B6:E6"/>
    <mergeCell ref="A7:A8"/>
    <mergeCell ref="B7:E7"/>
    <mergeCell ref="B8:E8"/>
    <mergeCell ref="B23:E23"/>
    <mergeCell ref="B9:E9"/>
    <mergeCell ref="B10:E10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35:E35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47:E47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2026-05-23T08:28:35Z</dcterms:modified>
</cp:coreProperties>
</file>